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ost Allocation" sheetId="1" r:id="rId1"/>
    <sheet name="Relative Value Calculation" sheetId="2" r:id="rId2"/>
  </sheets>
  <definedNames>
    <definedName name="_xlnm.Print_Area" localSheetId="0">'Cost Allocation'!$A$1:$G$42</definedName>
    <definedName name="_xlnm.Print_Area" localSheetId="1">'Relative Value Calculation'!$A$1:$H$37</definedName>
  </definedNames>
  <calcPr fullCalcOnLoad="1"/>
</workbook>
</file>

<file path=xl/sharedStrings.xml><?xml version="1.0" encoding="utf-8"?>
<sst xmlns="http://schemas.openxmlformats.org/spreadsheetml/2006/main" count="70" uniqueCount="61">
  <si>
    <t>Mode</t>
  </si>
  <si>
    <t>SFC</t>
  </si>
  <si>
    <t>CPU</t>
  </si>
  <si>
    <t>Rates</t>
  </si>
  <si>
    <t>Total Units</t>
  </si>
  <si>
    <t>Weighted Value</t>
  </si>
  <si>
    <t>Weighted %</t>
  </si>
  <si>
    <t>Relative Value</t>
  </si>
  <si>
    <t>01</t>
  </si>
  <si>
    <t>CPU - Relative Value Calculation Sample</t>
  </si>
  <si>
    <t>Not Used</t>
  </si>
  <si>
    <t>Incorrect version calculates the Weighted % using Total Units, which treats services as being identical, resulting in a flat CPU.</t>
  </si>
  <si>
    <t>Correct version calculates the Weighted % using Rates to allocate costs proportionally based on service type.</t>
  </si>
  <si>
    <t>Edit data in cells with blue font only. All other cells are formula based and do not need to be edited.</t>
  </si>
  <si>
    <t>If you prefer to use another weighted value basis, such as your published charges, edit Rates column.</t>
  </si>
  <si>
    <r>
      <rPr>
        <u val="single"/>
        <sz val="10"/>
        <rFont val="Arial"/>
        <family val="2"/>
      </rPr>
      <t>Notes</t>
    </r>
    <r>
      <rPr>
        <sz val="10"/>
        <rFont val="Arial"/>
        <family val="0"/>
      </rPr>
      <t>:</t>
    </r>
  </si>
  <si>
    <t xml:space="preserve">Insurance </t>
  </si>
  <si>
    <t>Salary - Regular</t>
  </si>
  <si>
    <t>Benefits</t>
  </si>
  <si>
    <t xml:space="preserve">Total Direct S&amp;B </t>
  </si>
  <si>
    <t>Direct Services and Supplies:</t>
  </si>
  <si>
    <t>Rent/Lease</t>
  </si>
  <si>
    <t>Facilities</t>
  </si>
  <si>
    <t>Office Supplies</t>
  </si>
  <si>
    <t>Depreciation</t>
  </si>
  <si>
    <t>Equipment Lease</t>
  </si>
  <si>
    <t>Food Supplies</t>
  </si>
  <si>
    <t>Medication</t>
  </si>
  <si>
    <t>Other Prof Svcs</t>
  </si>
  <si>
    <t>Vehicle Exp</t>
  </si>
  <si>
    <t>Small Equip/Furn</t>
  </si>
  <si>
    <t>Total Direct Svc &amp; Supplies</t>
  </si>
  <si>
    <t>Indirect Expenditures:</t>
  </si>
  <si>
    <t>Salaries</t>
  </si>
  <si>
    <t xml:space="preserve">Rent </t>
  </si>
  <si>
    <t>Repair &amp; Maint</t>
  </si>
  <si>
    <t>Licenses</t>
  </si>
  <si>
    <t>Postage</t>
  </si>
  <si>
    <t>Accounting &amp; Legal</t>
  </si>
  <si>
    <t>Allocation of Total Expenses Programs</t>
  </si>
  <si>
    <t>Total Expenses</t>
  </si>
  <si>
    <t>Salaries &amp; Benefits:</t>
  </si>
  <si>
    <t>Total Expenses
(Per Financials)</t>
  </si>
  <si>
    <t>Allocation Percentages</t>
  </si>
  <si>
    <t>Total Direct Expenses</t>
  </si>
  <si>
    <t>Total Indirect Expenses</t>
  </si>
  <si>
    <t>Categories</t>
  </si>
  <si>
    <t>Total Mode 15 Expenses</t>
  </si>
  <si>
    <t>Total Mode 45 Expenses</t>
  </si>
  <si>
    <t>Total Mode 60 Expenses</t>
  </si>
  <si>
    <t>Non-DBH Expenses</t>
  </si>
  <si>
    <t>CC-Rates</t>
  </si>
  <si>
    <t>Relative Value for MH 1901-C</t>
  </si>
  <si>
    <t>To: MH 1901-C</t>
  </si>
  <si>
    <t>From : MH 1901-B</t>
  </si>
  <si>
    <t>Incorrectly Calculated DO NOT USE</t>
  </si>
  <si>
    <t>Correctly Calculated Contract # 15-333</t>
  </si>
  <si>
    <t>Contract #15-111</t>
  </si>
  <si>
    <t>Contract #15-333</t>
  </si>
  <si>
    <t>Fiscal Year 16-17</t>
  </si>
  <si>
    <t>FY 2016-2017 Cost Report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</si>
</sst>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"/>
    <numFmt numFmtId="167" formatCode="0.0%"/>
    <numFmt numFmtId="168" formatCode="[$-409]dddd\,\ mmmm\ dd\,\ yyyy"/>
    <numFmt numFmtId="169" formatCode="[$-409]h:mm:ss\ AM/PM"/>
    <numFmt numFmtId="170" formatCode="&quot;$&quot;#,##0.00"/>
    <numFmt numFmtId="171" formatCode="&quot;$&quot;#,##0.0"/>
    <numFmt numFmtId="172" formatCode="&quot;$&quot;#,##0"/>
    <numFmt numFmtId="173" formatCode="_(* #,##0.000_);_(* \(#,##0.000\);_(* &quot;-&quot;??_);_(@_)"/>
    <numFmt numFmtId="174" formatCode="_(* #,##0.0000_);_(* \(#,##0.000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2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5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2"/>
      <color theme="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10" xfId="42" applyNumberFormat="1" applyFont="1" applyFill="1" applyBorder="1" applyAlignment="1">
      <alignment/>
    </xf>
    <xf numFmtId="164" fontId="46" fillId="0" borderId="10" xfId="42" applyNumberFormat="1" applyFont="1" applyFill="1" applyBorder="1" applyAlignment="1">
      <alignment/>
    </xf>
    <xf numFmtId="172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0" xfId="0" applyFont="1" applyFill="1" applyBorder="1" applyAlignment="1" quotePrefix="1">
      <alignment horizontal="center"/>
    </xf>
    <xf numFmtId="164" fontId="46" fillId="0" borderId="0" xfId="42" applyNumberFormat="1" applyFont="1" applyFill="1" applyBorder="1" applyAlignment="1">
      <alignment/>
    </xf>
    <xf numFmtId="7" fontId="0" fillId="0" borderId="0" xfId="45" applyNumberFormat="1" applyFont="1" applyBorder="1" applyAlignment="1">
      <alignment horizontal="right" indent="1"/>
    </xf>
    <xf numFmtId="172" fontId="0" fillId="0" borderId="0" xfId="42" applyNumberFormat="1" applyFont="1" applyBorder="1" applyAlignment="1">
      <alignment/>
    </xf>
    <xf numFmtId="10" fontId="0" fillId="0" borderId="0" xfId="60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7" fontId="0" fillId="0" borderId="12" xfId="45" applyNumberFormat="1" applyFont="1" applyBorder="1" applyAlignment="1">
      <alignment horizontal="right" indent="1"/>
    </xf>
    <xf numFmtId="0" fontId="46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43" fontId="0" fillId="0" borderId="0" xfId="42" applyFont="1" applyBorder="1" applyAlignment="1">
      <alignment/>
    </xf>
    <xf numFmtId="9" fontId="0" fillId="0" borderId="10" xfId="60" applyNumberFormat="1" applyFont="1" applyBorder="1" applyAlignment="1">
      <alignment/>
    </xf>
    <xf numFmtId="7" fontId="47" fillId="0" borderId="0" xfId="45" applyNumberFormat="1" applyFont="1" applyFill="1" applyBorder="1" applyAlignment="1">
      <alignment horizontal="center" vertical="center"/>
    </xf>
    <xf numFmtId="10" fontId="0" fillId="0" borderId="0" xfId="60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7" fontId="0" fillId="0" borderId="12" xfId="45" applyNumberFormat="1" applyFont="1" applyFill="1" applyBorder="1" applyAlignment="1">
      <alignment horizontal="right" indent="1"/>
    </xf>
    <xf numFmtId="7" fontId="48" fillId="0" borderId="12" xfId="45" applyNumberFormat="1" applyFont="1" applyBorder="1" applyAlignment="1">
      <alignment horizontal="right" indent="1"/>
    </xf>
    <xf numFmtId="7" fontId="49" fillId="0" borderId="12" xfId="45" applyNumberFormat="1" applyFont="1" applyBorder="1" applyAlignment="1">
      <alignment horizontal="right" indent="1"/>
    </xf>
    <xf numFmtId="0" fontId="0" fillId="0" borderId="0" xfId="0" applyFont="1" applyAlignment="1">
      <alignment horizontal="right"/>
    </xf>
    <xf numFmtId="3" fontId="0" fillId="0" borderId="0" xfId="57">
      <alignment/>
      <protection/>
    </xf>
    <xf numFmtId="3" fontId="0" fillId="0" borderId="0" xfId="57" applyAlignment="1">
      <alignment horizontal="left"/>
      <protection/>
    </xf>
    <xf numFmtId="3" fontId="0" fillId="0" borderId="0" xfId="57" applyFont="1">
      <alignment/>
      <protection/>
    </xf>
    <xf numFmtId="3" fontId="3" fillId="0" borderId="0" xfId="57" applyFont="1" applyBorder="1" applyAlignment="1">
      <alignment horizontal="center" wrapText="1"/>
      <protection/>
    </xf>
    <xf numFmtId="3" fontId="3" fillId="0" borderId="16" xfId="57" applyFont="1" applyBorder="1" applyAlignment="1">
      <alignment horizontal="center" wrapText="1"/>
      <protection/>
    </xf>
    <xf numFmtId="44" fontId="0" fillId="0" borderId="16" xfId="47" applyFill="1" applyBorder="1" applyAlignment="1">
      <alignment/>
    </xf>
    <xf numFmtId="44" fontId="0" fillId="0" borderId="0" xfId="47" applyAlignment="1">
      <alignment/>
    </xf>
    <xf numFmtId="44" fontId="0" fillId="0" borderId="16" xfId="47" applyBorder="1" applyAlignment="1">
      <alignment/>
    </xf>
    <xf numFmtId="3" fontId="3" fillId="0" borderId="16" xfId="57" applyFont="1" applyFill="1" applyBorder="1" applyAlignment="1">
      <alignment horizontal="center" wrapText="1"/>
      <protection/>
    </xf>
    <xf numFmtId="44" fontId="6" fillId="0" borderId="0" xfId="47" applyFont="1" applyAlignment="1">
      <alignment vertical="center"/>
    </xf>
    <xf numFmtId="3" fontId="6" fillId="0" borderId="0" xfId="57" applyFont="1" applyAlignment="1">
      <alignment vertical="center"/>
      <protection/>
    </xf>
    <xf numFmtId="44" fontId="3" fillId="0" borderId="0" xfId="47" applyFont="1" applyAlignment="1">
      <alignment vertical="center"/>
    </xf>
    <xf numFmtId="3" fontId="3" fillId="0" borderId="0" xfId="57" applyFont="1" applyAlignment="1">
      <alignment vertical="center"/>
      <protection/>
    </xf>
    <xf numFmtId="44" fontId="0" fillId="0" borderId="0" xfId="47" applyFont="1" applyAlignment="1">
      <alignment vertical="center"/>
    </xf>
    <xf numFmtId="3" fontId="0" fillId="0" borderId="0" xfId="57" applyFont="1" applyAlignment="1">
      <alignment vertical="center"/>
      <protection/>
    </xf>
    <xf numFmtId="44" fontId="3" fillId="0" borderId="17" xfId="47" applyFont="1" applyFill="1" applyBorder="1" applyAlignment="1">
      <alignment vertical="center"/>
    </xf>
    <xf numFmtId="44" fontId="0" fillId="0" borderId="16" xfId="47" applyFont="1" applyFill="1" applyBorder="1" applyAlignment="1">
      <alignment/>
    </xf>
    <xf numFmtId="44" fontId="3" fillId="0" borderId="17" xfId="47" applyFont="1" applyBorder="1" applyAlignment="1">
      <alignment vertical="center"/>
    </xf>
    <xf numFmtId="44" fontId="46" fillId="0" borderId="16" xfId="47" applyFont="1" applyBorder="1" applyAlignment="1">
      <alignment/>
    </xf>
    <xf numFmtId="9" fontId="50" fillId="9" borderId="18" xfId="60" applyFont="1" applyFill="1" applyBorder="1" applyAlignment="1">
      <alignment horizontal="center" vertical="center"/>
    </xf>
    <xf numFmtId="9" fontId="50" fillId="10" borderId="19" xfId="60" applyFont="1" applyFill="1" applyBorder="1" applyAlignment="1">
      <alignment horizontal="center" vertical="center"/>
    </xf>
    <xf numFmtId="9" fontId="3" fillId="33" borderId="20" xfId="60" applyFont="1" applyFill="1" applyBorder="1" applyAlignment="1">
      <alignment horizontal="center" vertical="center"/>
    </xf>
    <xf numFmtId="3" fontId="5" fillId="0" borderId="11" xfId="57" applyFont="1" applyBorder="1" applyAlignment="1" quotePrefix="1">
      <alignment horizontal="left"/>
      <protection/>
    </xf>
    <xf numFmtId="3" fontId="3" fillId="0" borderId="21" xfId="57" applyFont="1" applyFill="1" applyBorder="1" applyAlignment="1">
      <alignment horizontal="center" wrapText="1"/>
      <protection/>
    </xf>
    <xf numFmtId="3" fontId="46" fillId="0" borderId="11" xfId="57" applyFont="1" applyBorder="1" applyAlignment="1" quotePrefix="1">
      <alignment horizontal="left" indent="1"/>
      <protection/>
    </xf>
    <xf numFmtId="44" fontId="0" fillId="0" borderId="21" xfId="47" applyFill="1" applyBorder="1" applyAlignment="1">
      <alignment/>
    </xf>
    <xf numFmtId="3" fontId="46" fillId="0" borderId="11" xfId="57" applyFont="1" applyBorder="1" applyAlignment="1">
      <alignment horizontal="left" indent="1"/>
      <protection/>
    </xf>
    <xf numFmtId="44" fontId="3" fillId="0" borderId="22" xfId="47" applyFont="1" applyFill="1" applyBorder="1" applyAlignment="1">
      <alignment vertical="center"/>
    </xf>
    <xf numFmtId="3" fontId="0" fillId="0" borderId="11" xfId="57" applyFont="1" applyBorder="1" applyAlignment="1" quotePrefix="1">
      <alignment horizontal="left" indent="1"/>
      <protection/>
    </xf>
    <xf numFmtId="44" fontId="0" fillId="0" borderId="21" xfId="47" applyFont="1" applyFill="1" applyBorder="1" applyAlignment="1">
      <alignment/>
    </xf>
    <xf numFmtId="3" fontId="0" fillId="0" borderId="11" xfId="57" applyFont="1" applyBorder="1" applyAlignment="1">
      <alignment horizontal="left" indent="1"/>
      <protection/>
    </xf>
    <xf numFmtId="44" fontId="3" fillId="0" borderId="22" xfId="47" applyFont="1" applyBorder="1" applyAlignment="1">
      <alignment vertical="center"/>
    </xf>
    <xf numFmtId="3" fontId="6" fillId="0" borderId="13" xfId="57" applyFont="1" applyBorder="1" applyAlignment="1">
      <alignment horizontal="right" vertical="center" indent="1"/>
      <protection/>
    </xf>
    <xf numFmtId="44" fontId="6" fillId="33" borderId="23" xfId="47" applyFont="1" applyFill="1" applyBorder="1" applyAlignment="1">
      <alignment vertical="center"/>
    </xf>
    <xf numFmtId="44" fontId="6" fillId="10" borderId="23" xfId="47" applyFont="1" applyFill="1" applyBorder="1" applyAlignment="1">
      <alignment vertical="center"/>
    </xf>
    <xf numFmtId="44" fontId="6" fillId="9" borderId="24" xfId="47" applyFont="1" applyFill="1" applyBorder="1" applyAlignment="1">
      <alignment vertical="center"/>
    </xf>
    <xf numFmtId="3" fontId="3" fillId="0" borderId="19" xfId="57" applyFont="1" applyBorder="1" applyAlignment="1">
      <alignment horizontal="right" vertical="center" indent="1"/>
      <protection/>
    </xf>
    <xf numFmtId="3" fontId="3" fillId="0" borderId="22" xfId="57" applyFont="1" applyBorder="1" applyAlignment="1">
      <alignment horizontal="right" vertical="center" indent="1"/>
      <protection/>
    </xf>
    <xf numFmtId="3" fontId="6" fillId="0" borderId="20" xfId="57" applyFont="1" applyBorder="1" applyAlignment="1">
      <alignment horizontal="right" vertical="center" indent="1"/>
      <protection/>
    </xf>
    <xf numFmtId="44" fontId="46" fillId="0" borderId="19" xfId="45" applyFont="1" applyBorder="1" applyAlignment="1">
      <alignment vertical="center"/>
    </xf>
    <xf numFmtId="44" fontId="46" fillId="0" borderId="18" xfId="45" applyFont="1" applyBorder="1" applyAlignment="1">
      <alignment vertical="center"/>
    </xf>
    <xf numFmtId="44" fontId="6" fillId="0" borderId="19" xfId="45" applyFont="1" applyBorder="1" applyAlignment="1">
      <alignment vertical="center"/>
    </xf>
    <xf numFmtId="44" fontId="0" fillId="0" borderId="19" xfId="45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6" fillId="0" borderId="11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 quotePrefix="1">
      <alignment horizontal="center"/>
      <protection locked="0"/>
    </xf>
    <xf numFmtId="164" fontId="46" fillId="0" borderId="0" xfId="42" applyNumberFormat="1" applyFont="1" applyFill="1" applyBorder="1" applyAlignment="1" applyProtection="1">
      <alignment/>
      <protection locked="0"/>
    </xf>
    <xf numFmtId="7" fontId="46" fillId="0" borderId="0" xfId="45" applyNumberFormat="1" applyFont="1" applyBorder="1" applyAlignment="1" applyProtection="1">
      <alignment horizontal="right" indent="1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164" fontId="46" fillId="0" borderId="10" xfId="42" applyNumberFormat="1" applyFont="1" applyFill="1" applyBorder="1" applyAlignment="1" applyProtection="1">
      <alignment/>
      <protection locked="0"/>
    </xf>
    <xf numFmtId="0" fontId="0" fillId="14" borderId="0" xfId="0" applyFont="1" applyFill="1" applyBorder="1" applyAlignment="1">
      <alignment horizontal="center"/>
    </xf>
    <xf numFmtId="3" fontId="3" fillId="9" borderId="25" xfId="57" applyFont="1" applyFill="1" applyBorder="1" applyAlignment="1">
      <alignment horizontal="center" vertical="center" wrapText="1"/>
      <protection/>
    </xf>
    <xf numFmtId="3" fontId="3" fillId="9" borderId="26" xfId="57" applyFont="1" applyFill="1" applyBorder="1" applyAlignment="1">
      <alignment horizontal="center" vertical="center" wrapText="1"/>
      <protection/>
    </xf>
    <xf numFmtId="3" fontId="1" fillId="0" borderId="0" xfId="57" applyFont="1" applyAlignment="1">
      <alignment horizontal="center"/>
      <protection/>
    </xf>
    <xf numFmtId="3" fontId="3" fillId="0" borderId="25" xfId="57" applyFont="1" applyBorder="1" applyAlignment="1">
      <alignment horizontal="right" vertical="center" wrapText="1" indent="1"/>
      <protection/>
    </xf>
    <xf numFmtId="3" fontId="3" fillId="0" borderId="26" xfId="57" applyFont="1" applyBorder="1" applyAlignment="1">
      <alignment horizontal="right" vertical="center" wrapText="1" indent="1"/>
      <protection/>
    </xf>
    <xf numFmtId="3" fontId="3" fillId="33" borderId="27" xfId="57" applyFont="1" applyFill="1" applyBorder="1" applyAlignment="1">
      <alignment horizontal="center" vertical="center" wrapText="1"/>
      <protection/>
    </xf>
    <xf numFmtId="3" fontId="3" fillId="33" borderId="28" xfId="57" applyFont="1" applyFill="1" applyBorder="1" applyAlignment="1">
      <alignment horizontal="center" vertical="center" wrapText="1"/>
      <protection/>
    </xf>
    <xf numFmtId="3" fontId="3" fillId="10" borderId="25" xfId="57" applyFont="1" applyFill="1" applyBorder="1" applyAlignment="1" quotePrefix="1">
      <alignment horizontal="center" vertical="center" wrapText="1"/>
      <protection/>
    </xf>
    <xf numFmtId="3" fontId="3" fillId="10" borderId="26" xfId="57" applyFont="1" applyFill="1" applyBorder="1" applyAlignment="1" quotePrefix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5" borderId="20" xfId="0" applyFont="1" applyFill="1" applyBorder="1" applyAlignment="1">
      <alignment horizontal="center" vertical="center"/>
    </xf>
    <xf numFmtId="0" fontId="3" fillId="15" borderId="29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7" fontId="47" fillId="34" borderId="0" xfId="45" applyNumberFormat="1" applyFont="1" applyFill="1" applyBorder="1" applyAlignment="1">
      <alignment horizontal="center" vertical="center"/>
    </xf>
    <xf numFmtId="0" fontId="0" fillId="14" borderId="30" xfId="0" applyFont="1" applyFill="1" applyBorder="1" applyAlignment="1">
      <alignment horizontal="center"/>
    </xf>
    <xf numFmtId="0" fontId="0" fillId="14" borderId="31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FY07 Provider Budget Exampl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view="pageBreakPreview" zoomScale="85" zoomScaleNormal="85" zoomScaleSheetLayoutView="85" zoomScalePageLayoutView="0" workbookViewId="0" topLeftCell="A1">
      <selection activeCell="D46" sqref="D46"/>
    </sheetView>
  </sheetViews>
  <sheetFormatPr defaultColWidth="9.140625" defaultRowHeight="12.75"/>
  <cols>
    <col min="1" max="1" width="1.7109375" style="38" customWidth="1"/>
    <col min="2" max="2" width="28.7109375" style="39" customWidth="1"/>
    <col min="3" max="6" width="20.7109375" style="38" customWidth="1"/>
    <col min="7" max="7" width="1.7109375" style="38" customWidth="1"/>
    <col min="8" max="16384" width="9.140625" style="38" customWidth="1"/>
  </cols>
  <sheetData>
    <row r="1" spans="3:6" ht="6" customHeight="1">
      <c r="C1" s="91"/>
      <c r="D1" s="91"/>
      <c r="F1" s="40"/>
    </row>
    <row r="2" spans="2:6" ht="15.75" customHeight="1">
      <c r="B2" s="91" t="s">
        <v>39</v>
      </c>
      <c r="C2" s="91"/>
      <c r="D2" s="91"/>
      <c r="E2" s="91"/>
      <c r="F2" s="91"/>
    </row>
    <row r="3" spans="2:6" ht="15.75">
      <c r="B3" s="91" t="s">
        <v>59</v>
      </c>
      <c r="C3" s="91"/>
      <c r="D3" s="91"/>
      <c r="E3" s="91"/>
      <c r="F3" s="91"/>
    </row>
    <row r="4" ht="9.75" customHeight="1" thickBot="1"/>
    <row r="5" spans="2:6" ht="16.5" customHeight="1" thickBot="1">
      <c r="B5" s="74" t="s">
        <v>43</v>
      </c>
      <c r="C5" s="59">
        <f>SUM(D5:F5)</f>
        <v>1</v>
      </c>
      <c r="D5" s="58">
        <v>0.35</v>
      </c>
      <c r="E5" s="58">
        <v>0.2</v>
      </c>
      <c r="F5" s="57">
        <v>0.45</v>
      </c>
    </row>
    <row r="6" spans="2:6" s="41" customFormat="1" ht="18" customHeight="1">
      <c r="B6" s="92" t="s">
        <v>46</v>
      </c>
      <c r="C6" s="94" t="s">
        <v>42</v>
      </c>
      <c r="D6" s="96" t="s">
        <v>57</v>
      </c>
      <c r="E6" s="96" t="s">
        <v>58</v>
      </c>
      <c r="F6" s="89" t="s">
        <v>50</v>
      </c>
    </row>
    <row r="7" spans="2:6" s="41" customFormat="1" ht="18" customHeight="1" thickBot="1">
      <c r="B7" s="93"/>
      <c r="C7" s="95"/>
      <c r="D7" s="97"/>
      <c r="E7" s="97"/>
      <c r="F7" s="90"/>
    </row>
    <row r="8" spans="2:6" s="41" customFormat="1" ht="15.75" customHeight="1">
      <c r="B8" s="60" t="s">
        <v>41</v>
      </c>
      <c r="C8" s="42"/>
      <c r="D8" s="46"/>
      <c r="E8" s="46"/>
      <c r="F8" s="61"/>
    </row>
    <row r="9" spans="2:7" ht="12.75">
      <c r="B9" s="62" t="s">
        <v>17</v>
      </c>
      <c r="C9" s="56">
        <v>190000</v>
      </c>
      <c r="D9" s="43">
        <f>C9*$D$5</f>
        <v>66500</v>
      </c>
      <c r="E9" s="43">
        <f>C9*$E$5</f>
        <v>38000</v>
      </c>
      <c r="F9" s="63">
        <f>C9*$F$5</f>
        <v>85500</v>
      </c>
      <c r="G9" s="44"/>
    </row>
    <row r="10" spans="2:7" ht="12.75">
      <c r="B10" s="64" t="s">
        <v>18</v>
      </c>
      <c r="C10" s="56">
        <v>75000</v>
      </c>
      <c r="D10" s="43">
        <f>C10*$D$5</f>
        <v>26250</v>
      </c>
      <c r="E10" s="43">
        <f>C10*$E$5</f>
        <v>15000</v>
      </c>
      <c r="F10" s="63">
        <f>C10*$F$5</f>
        <v>33750</v>
      </c>
      <c r="G10" s="44"/>
    </row>
    <row r="11" spans="2:7" s="50" customFormat="1" ht="16.5" customHeight="1">
      <c r="B11" s="75" t="s">
        <v>19</v>
      </c>
      <c r="C11" s="55">
        <f>SUM(C9:C10)</f>
        <v>265000</v>
      </c>
      <c r="D11" s="53">
        <f>SUM(D9:D10)</f>
        <v>92750</v>
      </c>
      <c r="E11" s="53">
        <f>SUM(E9:E10)</f>
        <v>53000</v>
      </c>
      <c r="F11" s="65">
        <f>SUM(F9:F10)</f>
        <v>119250</v>
      </c>
      <c r="G11" s="49"/>
    </row>
    <row r="12" spans="2:7" ht="12.75">
      <c r="B12" s="66"/>
      <c r="C12" s="45"/>
      <c r="D12" s="54"/>
      <c r="E12" s="54"/>
      <c r="F12" s="67"/>
      <c r="G12" s="44"/>
    </row>
    <row r="13" spans="2:7" ht="12.75">
      <c r="B13" s="60" t="s">
        <v>20</v>
      </c>
      <c r="C13" s="45"/>
      <c r="D13" s="54"/>
      <c r="E13" s="54"/>
      <c r="F13" s="67"/>
      <c r="G13" s="44"/>
    </row>
    <row r="14" spans="2:7" ht="12.75">
      <c r="B14" s="64" t="s">
        <v>21</v>
      </c>
      <c r="C14" s="56">
        <v>123000</v>
      </c>
      <c r="D14" s="54">
        <f aca="true" t="shared" si="0" ref="D14:D23">C14*$D$5</f>
        <v>43050</v>
      </c>
      <c r="E14" s="54">
        <f aca="true" t="shared" si="1" ref="E14:E23">C14*$E$5</f>
        <v>24600</v>
      </c>
      <c r="F14" s="67">
        <f aca="true" t="shared" si="2" ref="F14:F23">C14*$F$5</f>
        <v>55350</v>
      </c>
      <c r="G14" s="44"/>
    </row>
    <row r="15" spans="2:7" ht="12.75">
      <c r="B15" s="64" t="s">
        <v>22</v>
      </c>
      <c r="C15" s="56">
        <v>20000</v>
      </c>
      <c r="D15" s="54">
        <f t="shared" si="0"/>
        <v>7000</v>
      </c>
      <c r="E15" s="54">
        <f t="shared" si="1"/>
        <v>4000</v>
      </c>
      <c r="F15" s="67">
        <f t="shared" si="2"/>
        <v>9000</v>
      </c>
      <c r="G15" s="44"/>
    </row>
    <row r="16" spans="2:7" ht="12.75">
      <c r="B16" s="64" t="s">
        <v>23</v>
      </c>
      <c r="C16" s="56">
        <v>5000</v>
      </c>
      <c r="D16" s="54">
        <f t="shared" si="0"/>
        <v>1750</v>
      </c>
      <c r="E16" s="54">
        <f t="shared" si="1"/>
        <v>1000</v>
      </c>
      <c r="F16" s="67">
        <f t="shared" si="2"/>
        <v>2250</v>
      </c>
      <c r="G16" s="44"/>
    </row>
    <row r="17" spans="2:7" ht="12.75">
      <c r="B17" s="64" t="s">
        <v>24</v>
      </c>
      <c r="C17" s="56">
        <v>10000</v>
      </c>
      <c r="D17" s="54">
        <f t="shared" si="0"/>
        <v>3500</v>
      </c>
      <c r="E17" s="54">
        <f t="shared" si="1"/>
        <v>2000</v>
      </c>
      <c r="F17" s="67">
        <f t="shared" si="2"/>
        <v>4500</v>
      </c>
      <c r="G17" s="44"/>
    </row>
    <row r="18" spans="2:7" ht="12.75">
      <c r="B18" s="64" t="s">
        <v>25</v>
      </c>
      <c r="C18" s="56">
        <v>750</v>
      </c>
      <c r="D18" s="54">
        <f t="shared" si="0"/>
        <v>262.5</v>
      </c>
      <c r="E18" s="54">
        <f t="shared" si="1"/>
        <v>150</v>
      </c>
      <c r="F18" s="67">
        <f t="shared" si="2"/>
        <v>337.5</v>
      </c>
      <c r="G18" s="44"/>
    </row>
    <row r="19" spans="2:7" ht="12.75">
      <c r="B19" s="64" t="s">
        <v>26</v>
      </c>
      <c r="C19" s="56">
        <v>1200</v>
      </c>
      <c r="D19" s="54">
        <f t="shared" si="0"/>
        <v>420</v>
      </c>
      <c r="E19" s="54">
        <f t="shared" si="1"/>
        <v>240</v>
      </c>
      <c r="F19" s="67">
        <f t="shared" si="2"/>
        <v>540</v>
      </c>
      <c r="G19" s="44"/>
    </row>
    <row r="20" spans="2:7" ht="12.75">
      <c r="B20" s="64" t="s">
        <v>27</v>
      </c>
      <c r="C20" s="56">
        <v>2500</v>
      </c>
      <c r="D20" s="54">
        <f t="shared" si="0"/>
        <v>875</v>
      </c>
      <c r="E20" s="54">
        <f t="shared" si="1"/>
        <v>500</v>
      </c>
      <c r="F20" s="67">
        <f t="shared" si="2"/>
        <v>1125</v>
      </c>
      <c r="G20" s="44"/>
    </row>
    <row r="21" spans="2:7" ht="12.75">
      <c r="B21" s="64" t="s">
        <v>28</v>
      </c>
      <c r="C21" s="56">
        <v>3500</v>
      </c>
      <c r="D21" s="54">
        <f t="shared" si="0"/>
        <v>1225</v>
      </c>
      <c r="E21" s="54">
        <f t="shared" si="1"/>
        <v>700</v>
      </c>
      <c r="F21" s="67">
        <f t="shared" si="2"/>
        <v>1575</v>
      </c>
      <c r="G21" s="44"/>
    </row>
    <row r="22" spans="2:7" ht="12.75">
      <c r="B22" s="64" t="s">
        <v>29</v>
      </c>
      <c r="C22" s="56">
        <v>2200</v>
      </c>
      <c r="D22" s="54">
        <f t="shared" si="0"/>
        <v>770</v>
      </c>
      <c r="E22" s="54">
        <f t="shared" si="1"/>
        <v>440</v>
      </c>
      <c r="F22" s="67">
        <f t="shared" si="2"/>
        <v>990</v>
      </c>
      <c r="G22" s="44"/>
    </row>
    <row r="23" spans="2:7" ht="12.75">
      <c r="B23" s="64" t="s">
        <v>30</v>
      </c>
      <c r="C23" s="56">
        <v>3300</v>
      </c>
      <c r="D23" s="54">
        <f t="shared" si="0"/>
        <v>1155</v>
      </c>
      <c r="E23" s="54">
        <f t="shared" si="1"/>
        <v>660</v>
      </c>
      <c r="F23" s="67">
        <f t="shared" si="2"/>
        <v>1485</v>
      </c>
      <c r="G23" s="44"/>
    </row>
    <row r="24" spans="2:7" s="52" customFormat="1" ht="15.75" customHeight="1">
      <c r="B24" s="75" t="s">
        <v>31</v>
      </c>
      <c r="C24" s="55">
        <f>SUM(C14:C23)</f>
        <v>171450</v>
      </c>
      <c r="D24" s="53">
        <f>SUM(D14:D23)</f>
        <v>60007.5</v>
      </c>
      <c r="E24" s="53">
        <f>SUM(E14:E23)</f>
        <v>34290</v>
      </c>
      <c r="F24" s="65">
        <f>SUM(F14:F23)</f>
        <v>77152.5</v>
      </c>
      <c r="G24" s="51"/>
    </row>
    <row r="25" spans="2:7" s="52" customFormat="1" ht="15.75" customHeight="1">
      <c r="B25" s="75" t="s">
        <v>44</v>
      </c>
      <c r="C25" s="55">
        <f>SUM(C11)+SUM(C24)</f>
        <v>436450</v>
      </c>
      <c r="D25" s="53">
        <f>SUM(D11)+SUM(D24)</f>
        <v>152757.5</v>
      </c>
      <c r="E25" s="53">
        <f>SUM(E11)+SUM(E24)</f>
        <v>87290</v>
      </c>
      <c r="F25" s="65">
        <f>SUM(F11)+SUM(F24)</f>
        <v>196402.5</v>
      </c>
      <c r="G25" s="51"/>
    </row>
    <row r="26" spans="2:7" ht="12.75">
      <c r="B26" s="68"/>
      <c r="C26" s="45"/>
      <c r="D26" s="54"/>
      <c r="E26" s="54"/>
      <c r="F26" s="67"/>
      <c r="G26" s="44"/>
    </row>
    <row r="27" spans="2:7" ht="12.75">
      <c r="B27" s="60" t="s">
        <v>32</v>
      </c>
      <c r="C27" s="45"/>
      <c r="D27" s="54"/>
      <c r="E27" s="54"/>
      <c r="F27" s="67"/>
      <c r="G27" s="44"/>
    </row>
    <row r="28" spans="2:7" ht="12.75">
      <c r="B28" s="64" t="s">
        <v>33</v>
      </c>
      <c r="C28" s="56">
        <f>50000-3050</f>
        <v>46950</v>
      </c>
      <c r="D28" s="54">
        <f>C28*$D$5</f>
        <v>16432.5</v>
      </c>
      <c r="E28" s="54">
        <f aca="true" t="shared" si="3" ref="E28:E36">C28*$E$5</f>
        <v>9390</v>
      </c>
      <c r="F28" s="67">
        <f aca="true" t="shared" si="4" ref="F28:F36">C28*$F$5</f>
        <v>21127.5</v>
      </c>
      <c r="G28" s="44"/>
    </row>
    <row r="29" spans="2:7" ht="12.75">
      <c r="B29" s="64" t="s">
        <v>18</v>
      </c>
      <c r="C29" s="56">
        <v>8000</v>
      </c>
      <c r="D29" s="54">
        <f aca="true" t="shared" si="5" ref="D29:D36">C29*$D$5</f>
        <v>2800</v>
      </c>
      <c r="E29" s="54">
        <f t="shared" si="3"/>
        <v>1600</v>
      </c>
      <c r="F29" s="67">
        <f t="shared" si="4"/>
        <v>3600</v>
      </c>
      <c r="G29" s="44"/>
    </row>
    <row r="30" spans="2:7" ht="12.75">
      <c r="B30" s="64" t="s">
        <v>34</v>
      </c>
      <c r="C30" s="56">
        <v>2500</v>
      </c>
      <c r="D30" s="54">
        <f t="shared" si="5"/>
        <v>875</v>
      </c>
      <c r="E30" s="54">
        <f t="shared" si="3"/>
        <v>500</v>
      </c>
      <c r="F30" s="67">
        <f t="shared" si="4"/>
        <v>1125</v>
      </c>
      <c r="G30" s="44"/>
    </row>
    <row r="31" spans="2:7" ht="12.75">
      <c r="B31" s="62" t="s">
        <v>35</v>
      </c>
      <c r="C31" s="56">
        <v>1500</v>
      </c>
      <c r="D31" s="54">
        <f t="shared" si="5"/>
        <v>525</v>
      </c>
      <c r="E31" s="54">
        <f t="shared" si="3"/>
        <v>300</v>
      </c>
      <c r="F31" s="67">
        <f t="shared" si="4"/>
        <v>675</v>
      </c>
      <c r="G31" s="44"/>
    </row>
    <row r="32" spans="2:7" ht="12.75">
      <c r="B32" s="64" t="s">
        <v>16</v>
      </c>
      <c r="C32" s="56">
        <v>1200</v>
      </c>
      <c r="D32" s="54">
        <f t="shared" si="5"/>
        <v>420</v>
      </c>
      <c r="E32" s="54">
        <f t="shared" si="3"/>
        <v>240</v>
      </c>
      <c r="F32" s="67">
        <f t="shared" si="4"/>
        <v>540</v>
      </c>
      <c r="G32" s="44"/>
    </row>
    <row r="33" spans="2:7" ht="12.75">
      <c r="B33" s="64" t="s">
        <v>36</v>
      </c>
      <c r="C33" s="56">
        <v>800</v>
      </c>
      <c r="D33" s="54">
        <f t="shared" si="5"/>
        <v>280</v>
      </c>
      <c r="E33" s="54">
        <f t="shared" si="3"/>
        <v>160</v>
      </c>
      <c r="F33" s="67">
        <f t="shared" si="4"/>
        <v>360</v>
      </c>
      <c r="G33" s="44"/>
    </row>
    <row r="34" spans="2:7" ht="12.75">
      <c r="B34" s="64" t="s">
        <v>37</v>
      </c>
      <c r="C34" s="56">
        <v>500</v>
      </c>
      <c r="D34" s="54">
        <f t="shared" si="5"/>
        <v>175</v>
      </c>
      <c r="E34" s="54">
        <f t="shared" si="3"/>
        <v>100</v>
      </c>
      <c r="F34" s="67">
        <f t="shared" si="4"/>
        <v>225</v>
      </c>
      <c r="G34" s="44"/>
    </row>
    <row r="35" spans="2:7" ht="12.75">
      <c r="B35" s="64" t="s">
        <v>38</v>
      </c>
      <c r="C35" s="56">
        <v>1500</v>
      </c>
      <c r="D35" s="54">
        <f t="shared" si="5"/>
        <v>525</v>
      </c>
      <c r="E35" s="54">
        <f t="shared" si="3"/>
        <v>300</v>
      </c>
      <c r="F35" s="67">
        <f t="shared" si="4"/>
        <v>675</v>
      </c>
      <c r="G35" s="44"/>
    </row>
    <row r="36" spans="2:7" ht="12.75">
      <c r="B36" s="64" t="s">
        <v>29</v>
      </c>
      <c r="C36" s="56">
        <v>600</v>
      </c>
      <c r="D36" s="54">
        <f t="shared" si="5"/>
        <v>210</v>
      </c>
      <c r="E36" s="54">
        <f t="shared" si="3"/>
        <v>120</v>
      </c>
      <c r="F36" s="67">
        <f t="shared" si="4"/>
        <v>270</v>
      </c>
      <c r="G36" s="44"/>
    </row>
    <row r="37" spans="2:7" s="50" customFormat="1" ht="15.75" customHeight="1">
      <c r="B37" s="75" t="s">
        <v>45</v>
      </c>
      <c r="C37" s="55">
        <f>SUM(C27:C36)</f>
        <v>63550</v>
      </c>
      <c r="D37" s="55">
        <f>SUM(D27:D36)</f>
        <v>22242.5</v>
      </c>
      <c r="E37" s="55">
        <f>SUM(E27:E36)</f>
        <v>12710</v>
      </c>
      <c r="F37" s="69">
        <f>SUM(F27:F36)</f>
        <v>28597.5</v>
      </c>
      <c r="G37" s="49"/>
    </row>
    <row r="38" spans="2:7" s="48" customFormat="1" ht="17.25" customHeight="1" thickBot="1">
      <c r="B38" s="70" t="s">
        <v>47</v>
      </c>
      <c r="C38" s="71">
        <f>SUM(C25)+SUM(C37)</f>
        <v>500000</v>
      </c>
      <c r="D38" s="72">
        <f>SUM(D25)+SUM(D37)</f>
        <v>175000</v>
      </c>
      <c r="E38" s="72">
        <f>SUM(E25)+SUM(E37)</f>
        <v>100000</v>
      </c>
      <c r="F38" s="73">
        <f>SUM(F25)+SUM(F37)</f>
        <v>225000</v>
      </c>
      <c r="G38" s="47"/>
    </row>
    <row r="39" spans="2:7" ht="17.25" customHeight="1" thickBot="1">
      <c r="B39" s="76" t="s">
        <v>48</v>
      </c>
      <c r="C39" s="80">
        <f>SUM(D39:F39)</f>
        <v>70000</v>
      </c>
      <c r="D39" s="77">
        <v>10000</v>
      </c>
      <c r="E39" s="77">
        <v>40000</v>
      </c>
      <c r="F39" s="78">
        <v>20000</v>
      </c>
      <c r="G39" s="44"/>
    </row>
    <row r="40" spans="2:7" ht="17.25" customHeight="1" thickBot="1">
      <c r="B40" s="76" t="s">
        <v>49</v>
      </c>
      <c r="C40" s="80">
        <f>SUM(D40:F40)</f>
        <v>60000</v>
      </c>
      <c r="D40" s="77">
        <v>5000</v>
      </c>
      <c r="E40" s="77">
        <v>30000</v>
      </c>
      <c r="F40" s="78">
        <v>25000</v>
      </c>
      <c r="G40" s="44"/>
    </row>
    <row r="41" spans="2:7" ht="17.25" customHeight="1" thickBot="1">
      <c r="B41" s="76" t="s">
        <v>40</v>
      </c>
      <c r="C41" s="79">
        <f>C38+C39+C40</f>
        <v>630000</v>
      </c>
      <c r="D41" s="79">
        <f>D38+D39+D40</f>
        <v>190000</v>
      </c>
      <c r="E41" s="79">
        <f>E38+E39+E40</f>
        <v>170000</v>
      </c>
      <c r="F41" s="79">
        <f>F38+F39+F40</f>
        <v>270000</v>
      </c>
      <c r="G41" s="44"/>
    </row>
    <row r="42" spans="3:7" ht="12" customHeight="1">
      <c r="C42" s="44"/>
      <c r="D42" s="44"/>
      <c r="E42" s="44"/>
      <c r="F42" s="44"/>
      <c r="G42" s="44"/>
    </row>
    <row r="43" spans="3:7" ht="12.75">
      <c r="C43" s="44"/>
      <c r="D43" s="44"/>
      <c r="E43" s="44"/>
      <c r="F43" s="44"/>
      <c r="G43" s="44"/>
    </row>
    <row r="44" spans="3:7" ht="12.75">
      <c r="C44" s="44"/>
      <c r="D44" s="44"/>
      <c r="E44" s="44"/>
      <c r="F44" s="44"/>
      <c r="G44" s="44"/>
    </row>
  </sheetData>
  <sheetProtection/>
  <mergeCells count="8">
    <mergeCell ref="F6:F7"/>
    <mergeCell ref="B2:F2"/>
    <mergeCell ref="B3:F3"/>
    <mergeCell ref="B6:B7"/>
    <mergeCell ref="C1:D1"/>
    <mergeCell ref="C6:C7"/>
    <mergeCell ref="D6:D7"/>
    <mergeCell ref="E6:E7"/>
  </mergeCells>
  <printOptions horizontalCentered="1"/>
  <pageMargins left="0.25" right="0.25" top="0.5" bottom="0.35" header="0.5" footer="0.5"/>
  <pageSetup cellComments="asDisplayed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tabSelected="1" view="pageBreakPreview" zoomScale="115" zoomScaleSheetLayoutView="115" zoomScalePageLayoutView="0" workbookViewId="0" topLeftCell="A1">
      <selection activeCell="K8" sqref="K8"/>
    </sheetView>
  </sheetViews>
  <sheetFormatPr defaultColWidth="9.140625" defaultRowHeight="12.75"/>
  <cols>
    <col min="3" max="3" width="12.7109375" style="0" customWidth="1"/>
    <col min="4" max="4" width="12.421875" style="0" customWidth="1"/>
    <col min="5" max="5" width="16.7109375" style="0" customWidth="1"/>
    <col min="6" max="6" width="15.140625" style="0" customWidth="1"/>
    <col min="7" max="7" width="16.57421875" style="0" customWidth="1"/>
    <col min="8" max="8" width="13.421875" style="0" customWidth="1"/>
  </cols>
  <sheetData>
    <row r="2" spans="1:8" ht="18" customHeight="1">
      <c r="A2" s="98" t="s">
        <v>60</v>
      </c>
      <c r="B2" s="98"/>
      <c r="C2" s="98"/>
      <c r="D2" s="98"/>
      <c r="E2" s="98"/>
      <c r="F2" s="98"/>
      <c r="G2" s="98"/>
      <c r="H2" s="98"/>
    </row>
    <row r="3" spans="1:8" ht="18" customHeight="1">
      <c r="A3" s="98" t="s">
        <v>9</v>
      </c>
      <c r="B3" s="98"/>
      <c r="C3" s="98"/>
      <c r="D3" s="98"/>
      <c r="E3" s="98"/>
      <c r="F3" s="98"/>
      <c r="G3" s="98"/>
      <c r="H3" s="98"/>
    </row>
    <row r="4" ht="18" customHeight="1" thickBot="1"/>
    <row r="5" spans="1:8" ht="18" customHeight="1" thickBot="1">
      <c r="A5" s="99" t="s">
        <v>56</v>
      </c>
      <c r="B5" s="100"/>
      <c r="C5" s="100"/>
      <c r="D5" s="100"/>
      <c r="E5" s="100"/>
      <c r="F5" s="100"/>
      <c r="G5" s="100"/>
      <c r="H5" s="101"/>
    </row>
    <row r="6" spans="1:8" ht="14.25" customHeight="1">
      <c r="A6" s="106" t="s">
        <v>54</v>
      </c>
      <c r="B6" s="107"/>
      <c r="C6" s="107"/>
      <c r="D6" s="7"/>
      <c r="E6" s="7"/>
      <c r="F6" s="7"/>
      <c r="G6" s="88" t="s">
        <v>53</v>
      </c>
      <c r="H6" s="8"/>
    </row>
    <row r="7" spans="1:8" ht="25.5">
      <c r="A7" s="9" t="s">
        <v>0</v>
      </c>
      <c r="B7" s="10" t="s">
        <v>1</v>
      </c>
      <c r="C7" s="10" t="s">
        <v>4</v>
      </c>
      <c r="D7" s="10" t="s">
        <v>51</v>
      </c>
      <c r="E7" s="10" t="s">
        <v>5</v>
      </c>
      <c r="F7" s="10" t="s">
        <v>6</v>
      </c>
      <c r="G7" s="81" t="s">
        <v>52</v>
      </c>
      <c r="H7" s="11" t="s">
        <v>2</v>
      </c>
    </row>
    <row r="8" spans="1:8" ht="12.75">
      <c r="A8" s="12"/>
      <c r="B8" s="13"/>
      <c r="C8" s="7"/>
      <c r="D8" s="7"/>
      <c r="E8" s="7"/>
      <c r="F8" s="7"/>
      <c r="G8" s="7"/>
      <c r="H8" s="8"/>
    </row>
    <row r="9" spans="1:8" ht="12.75">
      <c r="A9" s="82">
        <v>15</v>
      </c>
      <c r="B9" s="83" t="s">
        <v>8</v>
      </c>
      <c r="C9" s="84">
        <v>10000</v>
      </c>
      <c r="D9" s="85">
        <v>2.12</v>
      </c>
      <c r="E9" s="18">
        <f>C9*D9</f>
        <v>21200</v>
      </c>
      <c r="F9" s="19">
        <f>E9/$E$14</f>
        <v>0.21450976424162704</v>
      </c>
      <c r="G9" s="20">
        <f>F9*$G$14</f>
        <v>21450.976424162705</v>
      </c>
      <c r="H9" s="36">
        <f>G9/C9</f>
        <v>2.1450976424162707</v>
      </c>
    </row>
    <row r="10" spans="1:8" ht="12.75">
      <c r="A10" s="82">
        <v>15</v>
      </c>
      <c r="B10" s="86">
        <v>30</v>
      </c>
      <c r="C10" s="84">
        <v>25000</v>
      </c>
      <c r="D10" s="85">
        <v>2.74</v>
      </c>
      <c r="E10" s="18">
        <f>C10*D10</f>
        <v>68500</v>
      </c>
      <c r="F10" s="19">
        <f>E10/$E$14</f>
        <v>0.693109379742993</v>
      </c>
      <c r="G10" s="20">
        <f>F10*$G$14</f>
        <v>69310.9379742993</v>
      </c>
      <c r="H10" s="36">
        <f>G10/C10</f>
        <v>2.772437518971972</v>
      </c>
    </row>
    <row r="11" spans="1:8" ht="12.75">
      <c r="A11" s="82">
        <v>15</v>
      </c>
      <c r="B11" s="86">
        <v>60</v>
      </c>
      <c r="C11" s="84">
        <v>1000</v>
      </c>
      <c r="D11" s="85">
        <v>5.06</v>
      </c>
      <c r="E11" s="18">
        <f>C11*D11</f>
        <v>5060</v>
      </c>
      <c r="F11" s="19">
        <f>E11/$E$14</f>
        <v>0.05119902863502985</v>
      </c>
      <c r="G11" s="20">
        <f>F11*$G$14</f>
        <v>5119.9028635029845</v>
      </c>
      <c r="H11" s="36">
        <f>G11/C11</f>
        <v>5.119902863502984</v>
      </c>
    </row>
    <row r="12" spans="1:8" ht="12.75">
      <c r="A12" s="82">
        <v>15</v>
      </c>
      <c r="B12" s="86">
        <v>70</v>
      </c>
      <c r="C12" s="84">
        <v>1000</v>
      </c>
      <c r="D12" s="85">
        <v>4.07</v>
      </c>
      <c r="E12" s="18">
        <f>C12*D12</f>
        <v>4070.0000000000005</v>
      </c>
      <c r="F12" s="19">
        <f>E12/$E$14</f>
        <v>0.0411818273803501</v>
      </c>
      <c r="G12" s="20">
        <f>F12*$G$14</f>
        <v>4118.1827380350105</v>
      </c>
      <c r="H12" s="36">
        <f>G12/C12</f>
        <v>4.118182738035011</v>
      </c>
    </row>
    <row r="13" spans="1:8" ht="3" customHeight="1">
      <c r="A13" s="14"/>
      <c r="B13" s="22"/>
      <c r="C13" s="16"/>
      <c r="D13" s="17"/>
      <c r="E13" s="18"/>
      <c r="F13" s="19"/>
      <c r="G13" s="20"/>
      <c r="H13" s="21"/>
    </row>
    <row r="14" spans="1:8" ht="13.5" thickBot="1">
      <c r="A14" s="23"/>
      <c r="B14" s="24"/>
      <c r="C14" s="3">
        <f>SUM(C9:C12)</f>
        <v>37000</v>
      </c>
      <c r="D14" s="7"/>
      <c r="E14" s="5">
        <f>SUM(E9:E12)</f>
        <v>98830</v>
      </c>
      <c r="F14" s="30">
        <f>SUM(F9:F12)</f>
        <v>1</v>
      </c>
      <c r="G14" s="87">
        <v>100000</v>
      </c>
      <c r="H14" s="8"/>
    </row>
    <row r="15" spans="1:8" ht="8.25" customHeight="1" thickBot="1" thickTop="1">
      <c r="A15" s="25"/>
      <c r="B15" s="26"/>
      <c r="C15" s="26"/>
      <c r="D15" s="26"/>
      <c r="E15" s="26"/>
      <c r="F15" s="26"/>
      <c r="G15" s="27"/>
      <c r="H15" s="28"/>
    </row>
    <row r="17" ht="12.75">
      <c r="A17" s="1" t="s">
        <v>12</v>
      </c>
    </row>
    <row r="18" ht="13.5" thickBot="1"/>
    <row r="19" spans="1:8" ht="18" customHeight="1" thickBot="1">
      <c r="A19" s="102" t="s">
        <v>55</v>
      </c>
      <c r="B19" s="103"/>
      <c r="C19" s="103"/>
      <c r="D19" s="103"/>
      <c r="E19" s="103"/>
      <c r="F19" s="103"/>
      <c r="G19" s="103"/>
      <c r="H19" s="104"/>
    </row>
    <row r="20" spans="1:8" ht="6" customHeight="1">
      <c r="A20" s="6"/>
      <c r="B20" s="7"/>
      <c r="C20" s="7"/>
      <c r="D20" s="7"/>
      <c r="E20" s="7"/>
      <c r="F20" s="7"/>
      <c r="G20" s="7"/>
      <c r="H20" s="8"/>
    </row>
    <row r="21" spans="1:8" ht="12.75">
      <c r="A21" s="9" t="s">
        <v>0</v>
      </c>
      <c r="B21" s="10" t="s">
        <v>1</v>
      </c>
      <c r="C21" s="10" t="s">
        <v>4</v>
      </c>
      <c r="D21" s="10" t="s">
        <v>3</v>
      </c>
      <c r="E21" s="10" t="s">
        <v>5</v>
      </c>
      <c r="F21" s="10" t="s">
        <v>6</v>
      </c>
      <c r="G21" s="10" t="s">
        <v>7</v>
      </c>
      <c r="H21" s="11" t="s">
        <v>2</v>
      </c>
    </row>
    <row r="22" spans="1:8" ht="12.75">
      <c r="A22" s="12"/>
      <c r="B22" s="13"/>
      <c r="C22" s="7"/>
      <c r="D22" s="7"/>
      <c r="E22" s="7"/>
      <c r="F22" s="7"/>
      <c r="G22" s="7"/>
      <c r="H22" s="8"/>
    </row>
    <row r="23" spans="1:8" ht="12.75">
      <c r="A23" s="14">
        <v>15</v>
      </c>
      <c r="B23" s="15" t="s">
        <v>8</v>
      </c>
      <c r="C23" s="16">
        <v>10000</v>
      </c>
      <c r="D23" s="105" t="s">
        <v>10</v>
      </c>
      <c r="E23" s="105"/>
      <c r="F23" s="19">
        <f>C23/$C$28</f>
        <v>0.2702702702702703</v>
      </c>
      <c r="G23" s="20">
        <f>F23*$G$28</f>
        <v>27027.02702702703</v>
      </c>
      <c r="H23" s="35">
        <f>G23/C23</f>
        <v>2.702702702702703</v>
      </c>
    </row>
    <row r="24" spans="1:8" ht="12.75">
      <c r="A24" s="14">
        <v>15</v>
      </c>
      <c r="B24" s="22">
        <v>30</v>
      </c>
      <c r="C24" s="16">
        <v>25000</v>
      </c>
      <c r="D24" s="105"/>
      <c r="E24" s="105"/>
      <c r="F24" s="19">
        <f>C24/$C$28</f>
        <v>0.6756756756756757</v>
      </c>
      <c r="G24" s="20">
        <f>F24*$G$28</f>
        <v>67567.56756756756</v>
      </c>
      <c r="H24" s="35">
        <f>G24/C24</f>
        <v>2.702702702702702</v>
      </c>
    </row>
    <row r="25" spans="1:8" ht="12.75">
      <c r="A25" s="14">
        <v>15</v>
      </c>
      <c r="B25" s="22">
        <v>60</v>
      </c>
      <c r="C25" s="16">
        <v>1000</v>
      </c>
      <c r="D25" s="105"/>
      <c r="E25" s="105"/>
      <c r="F25" s="19">
        <f>C25/$C$28</f>
        <v>0.02702702702702703</v>
      </c>
      <c r="G25" s="20">
        <f>F25*$G$28</f>
        <v>2702.702702702703</v>
      </c>
      <c r="H25" s="35">
        <f>G25/C25</f>
        <v>2.702702702702703</v>
      </c>
    </row>
    <row r="26" spans="1:8" ht="12.75">
      <c r="A26" s="14">
        <v>15</v>
      </c>
      <c r="B26" s="22">
        <v>70</v>
      </c>
      <c r="C26" s="16">
        <v>1000</v>
      </c>
      <c r="D26" s="105"/>
      <c r="E26" s="105"/>
      <c r="F26" s="19">
        <f>C26/$C$28</f>
        <v>0.02702702702702703</v>
      </c>
      <c r="G26" s="20">
        <f>F26*$G$28</f>
        <v>2702.702702702703</v>
      </c>
      <c r="H26" s="35">
        <f>G26/C26</f>
        <v>2.702702702702703</v>
      </c>
    </row>
    <row r="27" spans="1:8" s="2" customFormat="1" ht="3" customHeight="1">
      <c r="A27" s="14"/>
      <c r="B27" s="22"/>
      <c r="C27" s="16"/>
      <c r="D27" s="31"/>
      <c r="E27" s="31"/>
      <c r="F27" s="32"/>
      <c r="G27" s="33"/>
      <c r="H27" s="34"/>
    </row>
    <row r="28" spans="1:8" ht="13.5" thickBot="1">
      <c r="A28" s="23"/>
      <c r="B28" s="24"/>
      <c r="C28" s="3">
        <f>SUM(C23:C26)</f>
        <v>37000</v>
      </c>
      <c r="D28" s="7"/>
      <c r="E28" s="29"/>
      <c r="F28" s="30">
        <f>SUM(F23:F26)</f>
        <v>1</v>
      </c>
      <c r="G28" s="4">
        <v>100000</v>
      </c>
      <c r="H28" s="8"/>
    </row>
    <row r="29" spans="1:8" ht="8.25" customHeight="1" thickBot="1" thickTop="1">
      <c r="A29" s="25"/>
      <c r="B29" s="26"/>
      <c r="C29" s="26"/>
      <c r="D29" s="26"/>
      <c r="E29" s="26"/>
      <c r="F29" s="26"/>
      <c r="G29" s="27"/>
      <c r="H29" s="28"/>
    </row>
    <row r="31" ht="12.75">
      <c r="A31" s="1" t="s">
        <v>11</v>
      </c>
    </row>
    <row r="35" spans="1:2" ht="12.75">
      <c r="A35" s="37" t="s">
        <v>15</v>
      </c>
      <c r="B35" s="1" t="s">
        <v>13</v>
      </c>
    </row>
    <row r="36" ht="12.75">
      <c r="B36" s="1" t="s">
        <v>14</v>
      </c>
    </row>
  </sheetData>
  <sheetProtection formatCells="0" formatColumns="0" formatRows="0"/>
  <mergeCells count="6">
    <mergeCell ref="A2:H2"/>
    <mergeCell ref="A3:H3"/>
    <mergeCell ref="A5:H5"/>
    <mergeCell ref="A19:H19"/>
    <mergeCell ref="D23:E26"/>
    <mergeCell ref="A6:C6"/>
  </mergeCells>
  <printOptions horizontalCentered="1"/>
  <pageMargins left="0.75" right="0.75" top="0.75" bottom="1" header="0.5" footer="0.5"/>
  <pageSetup fitToHeight="1" fitToWidth="1" horizontalDpi="600" verticalDpi="600" orientation="landscape" r:id="rId1"/>
  <ignoredErrors>
    <ignoredError sqref="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Patrick, Eric DBH</dc:creator>
  <cp:keywords/>
  <dc:description/>
  <cp:lastModifiedBy>Patrick, Eric DBH</cp:lastModifiedBy>
  <cp:lastPrinted>2014-10-10T20:11:50Z</cp:lastPrinted>
  <dcterms:created xsi:type="dcterms:W3CDTF">1996-10-14T23:33:28Z</dcterms:created>
  <dcterms:modified xsi:type="dcterms:W3CDTF">2018-03-13T17:19:53Z</dcterms:modified>
  <cp:category/>
  <cp:version/>
  <cp:contentType/>
  <cp:contentStatus/>
</cp:coreProperties>
</file>